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<sst xmlns="http://schemas.openxmlformats.org/spreadsheetml/2006/main" count="216" uniqueCount="126">
  <si>
    <t xml:space="preserve">        Банк</t>
  </si>
  <si>
    <t>2016 г</t>
  </si>
  <si>
    <t>с-до на 01.01.2016</t>
  </si>
  <si>
    <t>наименование</t>
  </si>
  <si>
    <t>предмет договора</t>
  </si>
  <si>
    <t>январь</t>
  </si>
  <si>
    <t>февраль</t>
  </si>
  <si>
    <t>март</t>
  </si>
  <si>
    <t>апрель</t>
  </si>
  <si>
    <t>приход</t>
  </si>
  <si>
    <t>расход</t>
  </si>
  <si>
    <t>чл.вносы</t>
  </si>
  <si>
    <t>целевые  вносы ТСЖ</t>
  </si>
  <si>
    <t>Касса ТСЖ- З/плата сотруд</t>
  </si>
  <si>
    <t>другие цели</t>
  </si>
  <si>
    <t>ОАО Водоканал</t>
  </si>
  <si>
    <t>водоснабжение</t>
  </si>
  <si>
    <t>ООО ЛУКОЙЛ</t>
  </si>
  <si>
    <t>теплоэнегрия</t>
  </si>
  <si>
    <t>Донэнергосбыт</t>
  </si>
  <si>
    <t>электоэнергия</t>
  </si>
  <si>
    <t>ИП Глинка Р.А</t>
  </si>
  <si>
    <t>вывоз ТОП</t>
  </si>
  <si>
    <t>ЗАО Союзлифтмонтаж</t>
  </si>
  <si>
    <t>обс. Лифта</t>
  </si>
  <si>
    <t>ИП Ковалев А.И</t>
  </si>
  <si>
    <t>обс. Узла учета</t>
  </si>
  <si>
    <t xml:space="preserve">И П Полывянная </t>
  </si>
  <si>
    <t>обс. Домофона</t>
  </si>
  <si>
    <t>МТС</t>
  </si>
  <si>
    <t>обсл. Связи</t>
  </si>
  <si>
    <t>СБИС</t>
  </si>
  <si>
    <t>програм. Обсл. отчеты</t>
  </si>
  <si>
    <t>ООО "Ницел"</t>
  </si>
  <si>
    <t>освид. Лифта</t>
  </si>
  <si>
    <t>НДФЛ</t>
  </si>
  <si>
    <t>НАЛОГ</t>
  </si>
  <si>
    <t>ЕСН</t>
  </si>
  <si>
    <t>налоги</t>
  </si>
  <si>
    <t>услуги банка</t>
  </si>
  <si>
    <t>ГАУ РО"РЦИС"</t>
  </si>
  <si>
    <t>сайт ГИС ЖКХ</t>
  </si>
  <si>
    <t>ИП Дубовкой</t>
  </si>
  <si>
    <t>обслуж.сайта</t>
  </si>
  <si>
    <t>Ростгорсстрах</t>
  </si>
  <si>
    <t>страх.лифта</t>
  </si>
  <si>
    <t>ИП Кулевский</t>
  </si>
  <si>
    <t>адресная табличка</t>
  </si>
  <si>
    <t>ООО Проэктремсрой</t>
  </si>
  <si>
    <t>обустр.койтейн.площ</t>
  </si>
  <si>
    <t>крышки на контейнер</t>
  </si>
  <si>
    <t>ИП Захарян</t>
  </si>
  <si>
    <t>строительные работы</t>
  </si>
  <si>
    <t>итого</t>
  </si>
  <si>
    <t>сдо на 01.02.2016</t>
  </si>
  <si>
    <t>с--до на 01.04.2016</t>
  </si>
  <si>
    <t>сдо на 01.03.2016</t>
  </si>
  <si>
    <t>с--до на 01.05.2016</t>
  </si>
  <si>
    <t>май</t>
  </si>
  <si>
    <t>июнь</t>
  </si>
  <si>
    <t>июль</t>
  </si>
  <si>
    <t>август</t>
  </si>
  <si>
    <t>обсл. Сязи</t>
  </si>
  <si>
    <t xml:space="preserve">ИП </t>
  </si>
  <si>
    <t>програм. Веста</t>
  </si>
  <si>
    <t>поверка приб,учета</t>
  </si>
  <si>
    <t>ООО"Серник"</t>
  </si>
  <si>
    <t>манометр</t>
  </si>
  <si>
    <t xml:space="preserve">ИП Казакова </t>
  </si>
  <si>
    <t>обс. Программы</t>
  </si>
  <si>
    <t>замена датчика давле</t>
  </si>
  <si>
    <t>сдо на 01.06.2016</t>
  </si>
  <si>
    <t>с--до на 01.08.2016</t>
  </si>
  <si>
    <t>сдо на 01.07.2016</t>
  </si>
  <si>
    <t>с--до на 01.09.2016</t>
  </si>
  <si>
    <t xml:space="preserve">сентябрь </t>
  </si>
  <si>
    <t>октябрь</t>
  </si>
  <si>
    <t>ноябрь</t>
  </si>
  <si>
    <t>декабрь</t>
  </si>
  <si>
    <t xml:space="preserve">ИП Чернышова М.В </t>
  </si>
  <si>
    <t>свет. С датчиком</t>
  </si>
  <si>
    <t>ООО " Проэктремстрой"</t>
  </si>
  <si>
    <t>устр. Контейн.площ</t>
  </si>
  <si>
    <t>ИП Мельчихин С.А</t>
  </si>
  <si>
    <t>гидроопресовка</t>
  </si>
  <si>
    <t xml:space="preserve">ИП Дубовской АН </t>
  </si>
  <si>
    <t>обслуживание сайта</t>
  </si>
  <si>
    <t>уст.элем.огран.движ</t>
  </si>
  <si>
    <t>сал-до  на 01.10.2016</t>
  </si>
  <si>
    <t xml:space="preserve">сал-до на 01.12.2016 г </t>
  </si>
  <si>
    <t>сал-до  на 01.11.2016</t>
  </si>
  <si>
    <t xml:space="preserve">сал-до на 01.01.2017г </t>
  </si>
  <si>
    <t>Отчет ТСЖ "Аккорд" 2016 г</t>
  </si>
  <si>
    <t xml:space="preserve">остаток на р/сч на 01.01.2016 г </t>
  </si>
  <si>
    <t>доходы</t>
  </si>
  <si>
    <t>поступило на р/сч ТСЖ</t>
  </si>
  <si>
    <t>расходы</t>
  </si>
  <si>
    <t xml:space="preserve">фонд оплаты труда </t>
  </si>
  <si>
    <t>хоз.нужды</t>
  </si>
  <si>
    <t>оплата поставщикам</t>
  </si>
  <si>
    <t>ООО "Донэнергосбыт"</t>
  </si>
  <si>
    <t>Лукойл (тепловая энергия)</t>
  </si>
  <si>
    <t>ЗАО"Союзлифтмонтаж</t>
  </si>
  <si>
    <t>ИП Глинка Р.А (вывоз ТБО)</t>
  </si>
  <si>
    <t>ИП Полывянная (домофон)</t>
  </si>
  <si>
    <t>ИП Ковалев ( обсл. Узла учета)</t>
  </si>
  <si>
    <t>МТС (телефон)</t>
  </si>
  <si>
    <t>прочее</t>
  </si>
  <si>
    <t>ООО "СБИС"( элект. Отчетность)</t>
  </si>
  <si>
    <t>ИП Казаков( обсл. Программы)</t>
  </si>
  <si>
    <t>ИП Кулевский(адресная табличка)</t>
  </si>
  <si>
    <t>ООО Проэктремсрой(контейнерная площадка)</t>
  </si>
  <si>
    <t>И П Мельчихин С.А гидроопресовка</t>
  </si>
  <si>
    <t>ГАУ РО"РЦИС"(оплата ГИС)</t>
  </si>
  <si>
    <t>ИП Глинка Р.А( крышки на контейнера)</t>
  </si>
  <si>
    <t>ИП Захарян(строительные работы)</t>
  </si>
  <si>
    <t>ООО "Ницел"(освидетельствование лифта)</t>
  </si>
  <si>
    <t>ИП Ковалев А.И(поверка прибора учета)</t>
  </si>
  <si>
    <t>ООО"Серник"(манометры)</t>
  </si>
  <si>
    <t>И П Чернышева М.В светильники</t>
  </si>
  <si>
    <t>ИП Ковалев А.И(замена датчика давления)</t>
  </si>
  <si>
    <t>ООО " Проэктремстрой"( обустройство контейнер.площ)</t>
  </si>
  <si>
    <t>ИП Дубовкой (обслуживание сайта)</t>
  </si>
  <si>
    <t>Ростгорсстрах(страховка лифта)</t>
  </si>
  <si>
    <t>ООО " Проэктремстрой"(уст.элементов огран.движения)</t>
  </si>
  <si>
    <t>с-до на 01.01.2017 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</si>
</sst>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2" xfId="0" applyFont="1" applyBorder="1" applyAlignment="1">
      <alignment horizontal="righ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workbookViewId="0" topLeftCell="A22">
      <selection activeCell="L16" sqref="L16"/>
    </sheetView>
  </sheetViews>
  <sheetFormatPr defaultColWidth="8.00390625" defaultRowHeight="15"/>
  <cols>
    <col min="1" max="1" width="26.00390625" style="0" customWidth="1"/>
    <col min="2" max="2" width="21.140625" style="0" customWidth="1"/>
    <col min="3" max="4" width="10.8515625" style="0" customWidth="1"/>
    <col min="5" max="5" width="10.140625" style="0" customWidth="1"/>
    <col min="6" max="6" width="10.8515625" style="0" customWidth="1"/>
    <col min="7" max="7" width="10.140625" style="0" customWidth="1"/>
    <col min="8" max="9" width="10.00390625" style="0" customWidth="1"/>
    <col min="10" max="10" width="9.7109375" style="0" customWidth="1"/>
    <col min="11" max="11" width="8.57421875" style="0" customWidth="1"/>
    <col min="12" max="12" width="10.8515625" style="0" customWidth="1"/>
    <col min="13" max="16384" width="8.57421875" style="0" customWidth="1"/>
  </cols>
  <sheetData>
    <row r="3" spans="1:2" ht="15">
      <c r="A3" s="1" t="s">
        <v>0</v>
      </c>
      <c r="B3" s="1" t="s">
        <v>1</v>
      </c>
    </row>
    <row r="4" spans="1:2" ht="15">
      <c r="A4" t="s">
        <v>2</v>
      </c>
      <c r="B4">
        <v>76198.43</v>
      </c>
    </row>
    <row r="5" spans="1:10" ht="15">
      <c r="A5" s="2" t="s">
        <v>3</v>
      </c>
      <c r="B5" s="3" t="s">
        <v>4</v>
      </c>
      <c r="C5" s="4" t="s">
        <v>5</v>
      </c>
      <c r="D5" s="5">
        <v>2016</v>
      </c>
      <c r="E5" s="6" t="s">
        <v>6</v>
      </c>
      <c r="F5" s="5">
        <v>2016</v>
      </c>
      <c r="G5" s="6" t="s">
        <v>7</v>
      </c>
      <c r="H5" s="5">
        <v>2016</v>
      </c>
      <c r="I5" s="6" t="s">
        <v>8</v>
      </c>
      <c r="J5" s="5">
        <v>2016</v>
      </c>
    </row>
    <row r="6" spans="1:10" ht="15">
      <c r="A6" s="2"/>
      <c r="B6" s="2"/>
      <c r="C6" s="7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8" t="s">
        <v>9</v>
      </c>
      <c r="J6" s="8" t="s">
        <v>10</v>
      </c>
    </row>
    <row r="7" spans="1:10" ht="1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 t="s">
        <v>12</v>
      </c>
      <c r="B8" s="2"/>
      <c r="C8" s="2">
        <v>600828.68</v>
      </c>
      <c r="D8" s="2"/>
      <c r="E8" s="2">
        <v>638056.18</v>
      </c>
      <c r="F8" s="2"/>
      <c r="G8" s="2">
        <v>828562.95</v>
      </c>
      <c r="H8" s="2"/>
      <c r="I8" s="2">
        <v>731400.87</v>
      </c>
      <c r="J8" s="2"/>
    </row>
    <row r="9" spans="1:10" ht="15">
      <c r="A9" s="2" t="s">
        <v>13</v>
      </c>
      <c r="B9" s="2"/>
      <c r="C9" s="2"/>
      <c r="D9" s="2"/>
      <c r="E9" s="2"/>
      <c r="F9" s="2">
        <v>63000</v>
      </c>
      <c r="G9" s="2"/>
      <c r="H9" s="2">
        <v>73000</v>
      </c>
      <c r="I9" s="2"/>
      <c r="J9" s="2">
        <v>143000</v>
      </c>
    </row>
    <row r="10" spans="1:10" ht="15">
      <c r="A10" s="2" t="s">
        <v>14</v>
      </c>
      <c r="B10" s="2"/>
      <c r="C10" s="2"/>
      <c r="D10" s="2"/>
      <c r="E10" s="2"/>
      <c r="F10" s="2"/>
      <c r="G10" s="2"/>
      <c r="H10" s="2"/>
      <c r="I10" s="2"/>
      <c r="J10" s="2">
        <v>15000</v>
      </c>
    </row>
    <row r="11" spans="1:10" ht="15">
      <c r="A11" s="2" t="s">
        <v>15</v>
      </c>
      <c r="B11" s="2" t="s">
        <v>16</v>
      </c>
      <c r="C11" s="2"/>
      <c r="D11" s="2">
        <v>96523.45</v>
      </c>
      <c r="E11" s="2"/>
      <c r="F11" s="2">
        <v>102272.46</v>
      </c>
      <c r="G11" s="2"/>
      <c r="H11" s="2">
        <v>28385.5</v>
      </c>
      <c r="I11" s="2"/>
      <c r="J11" s="2">
        <v>78511.14</v>
      </c>
    </row>
    <row r="12" spans="1:10" ht="15">
      <c r="A12" s="2" t="s">
        <v>17</v>
      </c>
      <c r="B12" s="2" t="s">
        <v>18</v>
      </c>
      <c r="C12" s="2"/>
      <c r="D12" s="2">
        <v>240127.7</v>
      </c>
      <c r="E12" s="2"/>
      <c r="F12" s="2">
        <v>371391.77</v>
      </c>
      <c r="G12" s="2"/>
      <c r="H12" s="2">
        <v>407737.13</v>
      </c>
      <c r="I12" s="2"/>
      <c r="J12" s="2">
        <v>449911.93</v>
      </c>
    </row>
    <row r="13" spans="1:10" ht="15">
      <c r="A13" s="2" t="s">
        <v>19</v>
      </c>
      <c r="B13" s="2" t="s">
        <v>20</v>
      </c>
      <c r="C13" s="2"/>
      <c r="D13" s="2">
        <v>120721.3</v>
      </c>
      <c r="E13" s="2"/>
      <c r="F13" s="2">
        <v>101733.8</v>
      </c>
      <c r="G13" s="2"/>
      <c r="H13" s="2">
        <v>109414.55</v>
      </c>
      <c r="I13" s="2"/>
      <c r="J13" s="2">
        <v>81883.9</v>
      </c>
    </row>
    <row r="14" spans="1:10" ht="15">
      <c r="A14" s="2" t="s">
        <v>21</v>
      </c>
      <c r="B14" s="2" t="s">
        <v>22</v>
      </c>
      <c r="C14" s="2"/>
      <c r="D14" s="2">
        <v>17928.34</v>
      </c>
      <c r="E14" s="2"/>
      <c r="F14" s="2">
        <v>17928.34</v>
      </c>
      <c r="G14" s="2"/>
      <c r="H14" s="2">
        <v>17928.34</v>
      </c>
      <c r="I14" s="2"/>
      <c r="J14" s="2">
        <v>17928.34</v>
      </c>
    </row>
    <row r="15" spans="1:10" ht="15">
      <c r="A15" s="2" t="s">
        <v>23</v>
      </c>
      <c r="B15" s="2" t="s">
        <v>24</v>
      </c>
      <c r="C15" s="2"/>
      <c r="D15" s="2">
        <v>20296</v>
      </c>
      <c r="E15" s="2"/>
      <c r="F15" s="2">
        <v>20296</v>
      </c>
      <c r="G15" s="2"/>
      <c r="H15" s="2">
        <v>20296</v>
      </c>
      <c r="I15" s="2"/>
      <c r="J15" s="2"/>
    </row>
    <row r="16" spans="1:10" ht="15">
      <c r="A16" s="2" t="s">
        <v>25</v>
      </c>
      <c r="B16" s="2" t="s">
        <v>26</v>
      </c>
      <c r="C16" s="2"/>
      <c r="D16" s="2"/>
      <c r="E16" s="2"/>
      <c r="F16" s="2">
        <v>1600</v>
      </c>
      <c r="G16" s="2"/>
      <c r="H16" s="2">
        <v>3200</v>
      </c>
      <c r="I16" s="2"/>
      <c r="J16" s="2"/>
    </row>
    <row r="17" spans="1:10" ht="15">
      <c r="A17" s="2" t="s">
        <v>27</v>
      </c>
      <c r="B17" s="2" t="s">
        <v>28</v>
      </c>
      <c r="C17" s="2"/>
      <c r="D17" s="2"/>
      <c r="E17" s="2"/>
      <c r="F17" s="2"/>
      <c r="G17" s="2"/>
      <c r="H17" s="2">
        <v>11875</v>
      </c>
      <c r="I17" s="2"/>
      <c r="J17" s="2">
        <v>2375.5</v>
      </c>
    </row>
    <row r="18" spans="1:10" ht="15">
      <c r="A18" s="2" t="s">
        <v>29</v>
      </c>
      <c r="B18" s="2" t="s">
        <v>30</v>
      </c>
      <c r="C18" s="2"/>
      <c r="D18" s="2">
        <v>258.23</v>
      </c>
      <c r="E18" s="2"/>
      <c r="F18" s="2">
        <v>268.1</v>
      </c>
      <c r="G18" s="2"/>
      <c r="H18" s="2">
        <v>253.02</v>
      </c>
      <c r="I18" s="2"/>
      <c r="J18" s="2">
        <v>270.76</v>
      </c>
    </row>
    <row r="19" spans="1:10" ht="15">
      <c r="A19" s="2" t="s">
        <v>31</v>
      </c>
      <c r="B19" s="2" t="s">
        <v>32</v>
      </c>
      <c r="C19" s="2"/>
      <c r="D19" s="2">
        <v>6600</v>
      </c>
      <c r="E19" s="2"/>
      <c r="F19" s="2"/>
      <c r="G19" s="2"/>
      <c r="H19" s="2"/>
      <c r="I19" s="2"/>
      <c r="J19" s="2"/>
    </row>
    <row r="20" spans="1:10" ht="15">
      <c r="A20" s="2" t="s">
        <v>33</v>
      </c>
      <c r="B20" s="2" t="s">
        <v>34</v>
      </c>
      <c r="C20" s="2"/>
      <c r="D20" s="2"/>
      <c r="E20" s="2"/>
      <c r="F20" s="2"/>
      <c r="G20" s="2"/>
      <c r="H20" s="2"/>
      <c r="I20" s="2"/>
      <c r="J20" s="2">
        <v>10000</v>
      </c>
    </row>
    <row r="21" spans="1:10" ht="15">
      <c r="A21" s="2" t="s">
        <v>35</v>
      </c>
      <c r="B21" s="2" t="s">
        <v>36</v>
      </c>
      <c r="C21" s="2"/>
      <c r="D21" s="2"/>
      <c r="E21" s="2"/>
      <c r="F21" s="2">
        <v>9306</v>
      </c>
      <c r="G21" s="2"/>
      <c r="H21" s="2">
        <v>9306</v>
      </c>
      <c r="I21" s="2"/>
      <c r="J21" s="2">
        <v>21103</v>
      </c>
    </row>
    <row r="22" spans="1:10" ht="15">
      <c r="A22" s="2" t="s">
        <v>37</v>
      </c>
      <c r="B22" s="2" t="s">
        <v>38</v>
      </c>
      <c r="C22" s="2"/>
      <c r="D22" s="2"/>
      <c r="E22" s="2"/>
      <c r="F22" s="2">
        <v>23159.48</v>
      </c>
      <c r="G22" s="2"/>
      <c r="H22" s="2">
        <v>21617.24</v>
      </c>
      <c r="I22" s="2"/>
      <c r="J22" s="2">
        <v>21617.16</v>
      </c>
    </row>
    <row r="23" spans="1:10" ht="15">
      <c r="A23" s="2" t="s">
        <v>39</v>
      </c>
      <c r="B23" s="2" t="s">
        <v>39</v>
      </c>
      <c r="C23" s="2"/>
      <c r="D23" s="2">
        <v>5831.39</v>
      </c>
      <c r="E23" s="2"/>
      <c r="F23" s="2">
        <v>7280.04</v>
      </c>
      <c r="G23" s="2"/>
      <c r="H23" s="2">
        <v>8326.28</v>
      </c>
      <c r="I23" s="2"/>
      <c r="J23" s="2">
        <v>7911.8</v>
      </c>
    </row>
    <row r="24" spans="1:10" ht="15">
      <c r="A24" s="2" t="s">
        <v>40</v>
      </c>
      <c r="B24" s="2" t="s">
        <v>41</v>
      </c>
      <c r="C24" s="2"/>
      <c r="D24" s="2"/>
      <c r="E24" s="2"/>
      <c r="F24" s="2"/>
      <c r="G24" s="2"/>
      <c r="H24" s="2"/>
      <c r="I24" s="2"/>
      <c r="J24" s="2">
        <v>4210</v>
      </c>
    </row>
    <row r="25" spans="1:10" ht="15">
      <c r="A25" s="2" t="s">
        <v>42</v>
      </c>
      <c r="B25" s="2" t="s">
        <v>43</v>
      </c>
      <c r="C25" s="2"/>
      <c r="D25" s="2"/>
      <c r="E25" s="2"/>
      <c r="F25" s="2">
        <v>2200</v>
      </c>
      <c r="G25" s="2"/>
      <c r="H25" s="2"/>
      <c r="I25" s="2"/>
      <c r="J25" s="2"/>
    </row>
    <row r="26" spans="1:10" ht="15">
      <c r="A26" s="2" t="s">
        <v>44</v>
      </c>
      <c r="B26" s="2" t="s">
        <v>45</v>
      </c>
      <c r="C26" s="2"/>
      <c r="D26" s="2"/>
      <c r="E26" s="2"/>
      <c r="F26" s="2"/>
      <c r="G26" s="2"/>
      <c r="H26" s="2">
        <v>1200</v>
      </c>
      <c r="I26" s="2"/>
      <c r="J26" s="2"/>
    </row>
    <row r="27" spans="1:10" ht="15">
      <c r="A27" s="2" t="s">
        <v>46</v>
      </c>
      <c r="B27" s="2" t="s">
        <v>47</v>
      </c>
      <c r="C27" s="2"/>
      <c r="D27" s="2"/>
      <c r="E27" s="2"/>
      <c r="F27" s="2"/>
      <c r="G27" s="2"/>
      <c r="H27" s="2">
        <v>6960</v>
      </c>
      <c r="I27" s="2"/>
      <c r="J27" s="2"/>
    </row>
    <row r="28" spans="1:10" ht="15">
      <c r="A28" s="2" t="s">
        <v>48</v>
      </c>
      <c r="B28" s="2" t="s">
        <v>49</v>
      </c>
      <c r="C28" s="2"/>
      <c r="D28" s="2"/>
      <c r="E28" s="2"/>
      <c r="F28" s="2"/>
      <c r="G28" s="2"/>
      <c r="H28" s="2">
        <v>30150</v>
      </c>
      <c r="I28" s="2"/>
      <c r="J28" s="2"/>
    </row>
    <row r="29" spans="1:10" ht="15">
      <c r="A29" s="2" t="s">
        <v>21</v>
      </c>
      <c r="B29" s="2" t="s">
        <v>50</v>
      </c>
      <c r="C29" s="2"/>
      <c r="D29" s="2"/>
      <c r="E29" s="2"/>
      <c r="F29" s="2"/>
      <c r="G29" s="2"/>
      <c r="H29" s="2">
        <v>6600</v>
      </c>
      <c r="I29" s="2"/>
      <c r="J29" s="2"/>
    </row>
    <row r="30" spans="1:10" ht="15">
      <c r="A30" s="2" t="s">
        <v>51</v>
      </c>
      <c r="B30" s="2" t="s">
        <v>52</v>
      </c>
      <c r="C30" s="2"/>
      <c r="D30" s="2"/>
      <c r="E30" s="2"/>
      <c r="F30" s="2"/>
      <c r="G30" s="2"/>
      <c r="H30" s="2">
        <v>4000</v>
      </c>
      <c r="I30" s="2"/>
      <c r="J30" s="2"/>
    </row>
    <row r="31" spans="1:10" ht="15">
      <c r="A31" s="2" t="s">
        <v>53</v>
      </c>
      <c r="B31" s="2"/>
      <c r="C31" s="2">
        <f>C8</f>
        <v>600828.68</v>
      </c>
      <c r="D31" s="2">
        <f>D11+D12+D13+D14+D15+D16+D17+D18+D19+D20+D21+D22+D23+D25+D26+D27+D28+D29+D30</f>
        <v>508286.41000000003</v>
      </c>
      <c r="E31" s="2">
        <f>E7+E8+E28</f>
        <v>638056.18</v>
      </c>
      <c r="F31" s="2">
        <f>F9+F11+F12+F13+F14+F15+F16+F18+F21+F22+F23+F25+F26</f>
        <v>720435.99</v>
      </c>
      <c r="G31" s="2">
        <f>G8</f>
        <v>828562.95</v>
      </c>
      <c r="H31" s="2">
        <f>H9+H11+H12+H13+H14+H15+H16+H17+H18+H19+H20+H21+H22+H23+H25+H26+H27+H28+H29+H30</f>
        <v>760249.06</v>
      </c>
      <c r="I31" s="2">
        <f>I8</f>
        <v>731400.87</v>
      </c>
      <c r="J31" s="2">
        <f>SUM(J7:J30)</f>
        <v>853723.5300000001</v>
      </c>
    </row>
    <row r="33" spans="1:6" ht="15">
      <c r="A33" t="s">
        <v>54</v>
      </c>
      <c r="B33">
        <v>169240.7</v>
      </c>
      <c r="D33" t="s">
        <v>55</v>
      </c>
      <c r="F33">
        <f>B34+G31-H31</f>
        <v>155174.78000000003</v>
      </c>
    </row>
    <row r="34" spans="1:6" ht="15">
      <c r="A34" t="s">
        <v>56</v>
      </c>
      <c r="B34">
        <f>B33+E31-F31</f>
        <v>86860.89000000013</v>
      </c>
      <c r="D34" t="s">
        <v>57</v>
      </c>
      <c r="F34">
        <f>F33+I31-J31</f>
        <v>32852.11999999988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workbookViewId="0" topLeftCell="A1">
      <selection activeCell="M21" sqref="M21"/>
    </sheetView>
  </sheetViews>
  <sheetFormatPr defaultColWidth="8.00390625" defaultRowHeight="15"/>
  <cols>
    <col min="1" max="1" width="27.140625" style="0" customWidth="1"/>
    <col min="2" max="2" width="21.57421875" style="0" customWidth="1"/>
    <col min="3" max="3" width="9.8515625" style="0" customWidth="1"/>
    <col min="4" max="4" width="8.7109375" style="0" customWidth="1"/>
    <col min="5" max="5" width="10.57421875" style="0" customWidth="1"/>
    <col min="6" max="6" width="11.57421875" style="0" customWidth="1"/>
    <col min="7" max="7" width="10.8515625" style="0" customWidth="1"/>
    <col min="8" max="8" width="9.00390625" style="0" customWidth="1"/>
    <col min="9" max="10" width="10.28125" style="0" customWidth="1"/>
    <col min="11" max="11" width="8.57421875" style="0" customWidth="1"/>
    <col min="12" max="12" width="11.421875" style="0" customWidth="1"/>
    <col min="13" max="16384" width="8.57421875" style="0" customWidth="1"/>
  </cols>
  <sheetData>
    <row r="3" spans="1:2" ht="15">
      <c r="A3" s="1"/>
      <c r="B3" s="1"/>
    </row>
    <row r="5" spans="1:10" ht="15">
      <c r="A5" s="2" t="s">
        <v>3</v>
      </c>
      <c r="B5" s="3" t="s">
        <v>4</v>
      </c>
      <c r="C5" s="9" t="s">
        <v>58</v>
      </c>
      <c r="D5" s="5">
        <v>2016</v>
      </c>
      <c r="E5" s="6" t="s">
        <v>59</v>
      </c>
      <c r="F5" s="5">
        <v>2016</v>
      </c>
      <c r="G5" s="6" t="s">
        <v>60</v>
      </c>
      <c r="H5" s="5">
        <v>2016</v>
      </c>
      <c r="I5" s="6" t="s">
        <v>61</v>
      </c>
      <c r="J5" s="5">
        <v>2016</v>
      </c>
    </row>
    <row r="6" spans="1:10" ht="15">
      <c r="A6" s="2"/>
      <c r="B6" s="2"/>
      <c r="C6" s="7" t="s">
        <v>9</v>
      </c>
      <c r="D6" s="7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8" t="s">
        <v>9</v>
      </c>
      <c r="J6" s="8" t="s">
        <v>10</v>
      </c>
    </row>
    <row r="7" spans="1:10" ht="1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 t="s">
        <v>12</v>
      </c>
      <c r="B8" s="2"/>
      <c r="C8" s="2">
        <v>650519.01</v>
      </c>
      <c r="D8" s="2"/>
      <c r="E8" s="2">
        <v>468731.14</v>
      </c>
      <c r="F8" s="2"/>
      <c r="G8" s="2">
        <v>416144.49</v>
      </c>
      <c r="H8" s="2"/>
      <c r="I8" s="2">
        <v>457764.84</v>
      </c>
      <c r="J8" s="2"/>
    </row>
    <row r="9" spans="1:10" ht="15">
      <c r="A9" s="2" t="s">
        <v>13</v>
      </c>
      <c r="B9" s="2"/>
      <c r="C9" s="2"/>
      <c r="D9" s="2">
        <v>73000</v>
      </c>
      <c r="E9" s="2"/>
      <c r="F9" s="2"/>
      <c r="G9" s="2"/>
      <c r="H9" s="2">
        <v>80000</v>
      </c>
      <c r="I9" s="2"/>
      <c r="J9" s="2">
        <v>75000</v>
      </c>
    </row>
    <row r="10" spans="1:10" ht="15">
      <c r="A10" s="2" t="s">
        <v>14</v>
      </c>
      <c r="B10" s="2"/>
      <c r="C10" s="2"/>
      <c r="D10" s="2"/>
      <c r="E10" s="2"/>
      <c r="F10" s="2">
        <v>10000</v>
      </c>
      <c r="G10" s="2"/>
      <c r="H10" s="2"/>
      <c r="I10" s="2"/>
      <c r="J10" s="2"/>
    </row>
    <row r="11" spans="1:10" ht="15">
      <c r="A11" s="2" t="s">
        <v>15</v>
      </c>
      <c r="B11" s="2" t="s">
        <v>16</v>
      </c>
      <c r="C11" s="2"/>
      <c r="D11" s="2">
        <v>79399.4</v>
      </c>
      <c r="E11" s="2"/>
      <c r="F11" s="2">
        <v>80311.63</v>
      </c>
      <c r="G11" s="2"/>
      <c r="H11" s="2">
        <v>76702.66</v>
      </c>
      <c r="I11" s="2"/>
      <c r="J11" s="2">
        <v>84526.67</v>
      </c>
    </row>
    <row r="12" spans="1:10" ht="15">
      <c r="A12" s="2" t="s">
        <v>17</v>
      </c>
      <c r="B12" s="2" t="s">
        <v>18</v>
      </c>
      <c r="C12" s="2"/>
      <c r="D12" s="2">
        <v>298457.51</v>
      </c>
      <c r="E12" s="2"/>
      <c r="F12" s="2">
        <v>190198.51</v>
      </c>
      <c r="G12" s="2"/>
      <c r="H12" s="2">
        <v>119307.74</v>
      </c>
      <c r="I12" s="2"/>
      <c r="J12" s="2">
        <v>81218.95</v>
      </c>
    </row>
    <row r="13" spans="1:10" ht="15">
      <c r="A13" s="2" t="s">
        <v>19</v>
      </c>
      <c r="B13" s="2" t="s">
        <v>20</v>
      </c>
      <c r="C13" s="2"/>
      <c r="D13" s="2">
        <v>88530.75</v>
      </c>
      <c r="E13" s="2"/>
      <c r="F13" s="2">
        <v>89618.55</v>
      </c>
      <c r="G13" s="2"/>
      <c r="H13" s="2">
        <v>101792.6</v>
      </c>
      <c r="I13" s="2"/>
      <c r="J13" s="2">
        <v>84529.29</v>
      </c>
    </row>
    <row r="14" spans="1:10" ht="15">
      <c r="A14" s="2" t="s">
        <v>21</v>
      </c>
      <c r="B14" s="2" t="s">
        <v>22</v>
      </c>
      <c r="C14" s="2"/>
      <c r="D14" s="2">
        <v>17928.34</v>
      </c>
      <c r="E14" s="2"/>
      <c r="F14" s="2">
        <v>17928.34</v>
      </c>
      <c r="G14" s="2"/>
      <c r="H14" s="2">
        <v>17928.34</v>
      </c>
      <c r="I14" s="2"/>
      <c r="J14" s="2">
        <v>17928.34</v>
      </c>
    </row>
    <row r="15" spans="1:10" ht="15">
      <c r="A15" s="2" t="s">
        <v>23</v>
      </c>
      <c r="B15" s="2" t="s">
        <v>24</v>
      </c>
      <c r="C15" s="2"/>
      <c r="D15" s="2">
        <v>40592</v>
      </c>
      <c r="E15" s="2"/>
      <c r="F15" s="2"/>
      <c r="G15" s="2"/>
      <c r="H15" s="2">
        <v>20296</v>
      </c>
      <c r="I15" s="2"/>
      <c r="J15" s="2">
        <v>20296</v>
      </c>
    </row>
    <row r="16" spans="1:10" ht="15">
      <c r="A16" s="2" t="s">
        <v>25</v>
      </c>
      <c r="B16" s="2" t="s">
        <v>26</v>
      </c>
      <c r="C16" s="2"/>
      <c r="D16" s="2">
        <v>1600</v>
      </c>
      <c r="E16" s="2"/>
      <c r="F16" s="2">
        <v>1600</v>
      </c>
      <c r="G16" s="2"/>
      <c r="H16" s="2">
        <v>1600</v>
      </c>
      <c r="I16" s="2"/>
      <c r="J16" s="2">
        <v>1600</v>
      </c>
    </row>
    <row r="17" spans="1:10" ht="15">
      <c r="A17" s="2" t="s">
        <v>27</v>
      </c>
      <c r="B17" s="2" t="s">
        <v>28</v>
      </c>
      <c r="C17" s="2"/>
      <c r="D17" s="2"/>
      <c r="E17" s="2"/>
      <c r="F17" s="2">
        <v>4751</v>
      </c>
      <c r="G17" s="2"/>
      <c r="H17" s="2"/>
      <c r="I17" s="2"/>
      <c r="J17" s="2"/>
    </row>
    <row r="18" spans="1:10" ht="15">
      <c r="A18" s="2" t="s">
        <v>29</v>
      </c>
      <c r="B18" s="2" t="s">
        <v>62</v>
      </c>
      <c r="C18" s="2"/>
      <c r="D18" s="2">
        <v>285.21</v>
      </c>
      <c r="E18" s="2"/>
      <c r="F18" s="2">
        <v>273.48</v>
      </c>
      <c r="G18" s="2"/>
      <c r="H18" s="2">
        <v>275.35</v>
      </c>
      <c r="I18" s="2"/>
      <c r="J18" s="2">
        <v>268.05</v>
      </c>
    </row>
    <row r="19" spans="1:10" ht="15">
      <c r="A19" s="2" t="s">
        <v>31</v>
      </c>
      <c r="B19" s="2" t="s">
        <v>32</v>
      </c>
      <c r="C19" s="2"/>
      <c r="D19" s="2"/>
      <c r="E19" s="2"/>
      <c r="F19" s="2"/>
      <c r="G19" s="2"/>
      <c r="H19" s="2"/>
      <c r="I19" s="2"/>
      <c r="J19" s="2"/>
    </row>
    <row r="20" spans="1:10" ht="15">
      <c r="A20" s="2" t="s">
        <v>63</v>
      </c>
      <c r="B20" s="2" t="s">
        <v>64</v>
      </c>
      <c r="C20" s="2"/>
      <c r="D20" s="2"/>
      <c r="E20" s="2"/>
      <c r="F20" s="2"/>
      <c r="G20" s="2"/>
      <c r="H20" s="2"/>
      <c r="I20" s="2"/>
      <c r="J20" s="2"/>
    </row>
    <row r="21" spans="1:10" ht="15">
      <c r="A21" s="2" t="s">
        <v>35</v>
      </c>
      <c r="B21" s="2" t="s">
        <v>36</v>
      </c>
      <c r="C21" s="2"/>
      <c r="D21" s="2"/>
      <c r="E21" s="2"/>
      <c r="F21" s="2">
        <v>9307</v>
      </c>
      <c r="G21" s="2"/>
      <c r="H21" s="2">
        <v>11768</v>
      </c>
      <c r="I21" s="2"/>
      <c r="J21" s="2">
        <v>11411</v>
      </c>
    </row>
    <row r="22" spans="1:10" ht="15">
      <c r="A22" s="2" t="s">
        <v>37</v>
      </c>
      <c r="B22" s="2" t="s">
        <v>38</v>
      </c>
      <c r="C22" s="2"/>
      <c r="D22" s="2">
        <v>27103.77</v>
      </c>
      <c r="E22" s="2"/>
      <c r="F22" s="2">
        <v>21617.16</v>
      </c>
      <c r="G22" s="2"/>
      <c r="H22" s="2">
        <v>27336.25</v>
      </c>
      <c r="I22" s="2"/>
      <c r="J22" s="2">
        <v>26505.71</v>
      </c>
    </row>
    <row r="23" spans="1:10" ht="15">
      <c r="A23" s="2" t="s">
        <v>39</v>
      </c>
      <c r="B23" s="2" t="s">
        <v>39</v>
      </c>
      <c r="C23" s="2"/>
      <c r="D23" s="2">
        <v>6675.7</v>
      </c>
      <c r="E23" s="2"/>
      <c r="F23" s="2">
        <v>5252.04</v>
      </c>
      <c r="G23" s="2"/>
      <c r="H23" s="2">
        <v>4920.74</v>
      </c>
      <c r="I23" s="2"/>
      <c r="J23" s="2">
        <v>5242.21</v>
      </c>
    </row>
    <row r="24" spans="1:10" ht="15">
      <c r="A24" s="2" t="s">
        <v>25</v>
      </c>
      <c r="B24" s="2" t="s">
        <v>65</v>
      </c>
      <c r="C24" s="2"/>
      <c r="D24" s="2"/>
      <c r="E24" s="2"/>
      <c r="F24" s="2">
        <v>30802</v>
      </c>
      <c r="G24" s="2"/>
      <c r="H24" s="2"/>
      <c r="I24" s="2"/>
      <c r="J24" s="2"/>
    </row>
    <row r="25" spans="1:10" ht="15">
      <c r="A25" s="2" t="s">
        <v>66</v>
      </c>
      <c r="B25" s="2" t="s">
        <v>67</v>
      </c>
      <c r="C25" s="2"/>
      <c r="D25" s="2"/>
      <c r="E25" s="2"/>
      <c r="F25" s="2">
        <v>2970</v>
      </c>
      <c r="G25" s="2"/>
      <c r="H25" s="2"/>
      <c r="I25" s="2"/>
      <c r="J25" s="2"/>
    </row>
    <row r="26" spans="1:10" ht="15">
      <c r="A26" s="2" t="s">
        <v>68</v>
      </c>
      <c r="B26" s="2" t="s">
        <v>69</v>
      </c>
      <c r="C26" s="2"/>
      <c r="D26" s="2"/>
      <c r="E26" s="2"/>
      <c r="F26" s="2">
        <v>1900</v>
      </c>
      <c r="G26" s="2"/>
      <c r="H26" s="2"/>
      <c r="I26" s="2"/>
      <c r="J26" s="2"/>
    </row>
    <row r="27" spans="1:10" ht="15">
      <c r="A27" s="2" t="s">
        <v>25</v>
      </c>
      <c r="B27" s="2" t="s">
        <v>70</v>
      </c>
      <c r="C27" s="2"/>
      <c r="D27" s="2"/>
      <c r="E27" s="2"/>
      <c r="F27" s="2"/>
      <c r="G27" s="2"/>
      <c r="H27" s="2"/>
      <c r="I27" s="2"/>
      <c r="J27" s="2">
        <v>3700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 t="s">
        <v>53</v>
      </c>
      <c r="B35" s="2"/>
      <c r="C35" s="2">
        <f>C8</f>
        <v>650519.01</v>
      </c>
      <c r="D35" s="2">
        <f>D9+D11+D12+D13+D14+D15+D16+D18+D22+D23</f>
        <v>633572.6799999999</v>
      </c>
      <c r="E35" s="2">
        <f>SUM(E7:E34)</f>
        <v>468731.14</v>
      </c>
      <c r="F35" s="2">
        <f>F10+F11+F12+F13+F14+F16+F17+F18+F21+F23+F24+F25+F26+F22</f>
        <v>466529.70999999996</v>
      </c>
      <c r="G35" s="2">
        <f>G8</f>
        <v>416144.49</v>
      </c>
      <c r="H35" s="2">
        <f>H9+H11+H12+H13+H14+H15+H16+H18+H21+H22+H23</f>
        <v>461927.68</v>
      </c>
      <c r="I35" s="2">
        <f>I8</f>
        <v>457764.84</v>
      </c>
      <c r="J35" s="2">
        <f>J9+J10+J11+J12+J13+J14+J15+J16+J18+J19+J20+J21+J22+J23+J24+J28+J31+J32+J33+J27</f>
        <v>412226.22000000003</v>
      </c>
    </row>
    <row r="37" spans="1:6" ht="15">
      <c r="A37" t="s">
        <v>71</v>
      </c>
      <c r="B37">
        <v>49498.45</v>
      </c>
      <c r="D37" t="s">
        <v>72</v>
      </c>
      <c r="F37">
        <f>B38+G35-H35</f>
        <v>5916.6900000000605</v>
      </c>
    </row>
    <row r="38" spans="1:6" ht="15">
      <c r="A38" t="s">
        <v>73</v>
      </c>
      <c r="B38">
        <f>B37+E35-F35</f>
        <v>51699.88000000006</v>
      </c>
      <c r="D38" t="s">
        <v>74</v>
      </c>
      <c r="F38">
        <f>F37+I35-J35</f>
        <v>51455.310000000056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M22" sqref="M22"/>
    </sheetView>
  </sheetViews>
  <sheetFormatPr defaultColWidth="8.00390625" defaultRowHeight="15"/>
  <cols>
    <col min="1" max="1" width="25.140625" style="0" customWidth="1"/>
    <col min="2" max="2" width="20.57421875" style="0" customWidth="1"/>
    <col min="3" max="3" width="11.28125" style="0" customWidth="1"/>
    <col min="4" max="4" width="10.28125" style="0" customWidth="1"/>
    <col min="5" max="5" width="11.421875" style="0" customWidth="1"/>
    <col min="6" max="6" width="11.00390625" style="0" customWidth="1"/>
    <col min="7" max="7" width="10.140625" style="0" customWidth="1"/>
    <col min="8" max="8" width="10.7109375" style="0" customWidth="1"/>
    <col min="9" max="9" width="10.140625" style="0" customWidth="1"/>
    <col min="10" max="10" width="11.57421875" style="0" customWidth="1"/>
    <col min="11" max="11" width="8.57421875" style="0" customWidth="1"/>
    <col min="12" max="12" width="12.421875" style="0" customWidth="1"/>
    <col min="13" max="16384" width="8.57421875" style="0" customWidth="1"/>
  </cols>
  <sheetData>
    <row r="1" spans="1:10" ht="15">
      <c r="A1" s="2" t="s">
        <v>3</v>
      </c>
      <c r="B1" s="3" t="s">
        <v>4</v>
      </c>
      <c r="C1" s="9" t="s">
        <v>75</v>
      </c>
      <c r="D1" s="5">
        <v>2016</v>
      </c>
      <c r="E1" s="6" t="s">
        <v>76</v>
      </c>
      <c r="F1" s="5">
        <v>2016</v>
      </c>
      <c r="G1" s="6" t="s">
        <v>77</v>
      </c>
      <c r="H1" s="5">
        <v>2016</v>
      </c>
      <c r="I1" s="6" t="s">
        <v>78</v>
      </c>
      <c r="J1" s="5">
        <v>2016</v>
      </c>
    </row>
    <row r="2" spans="1:10" ht="15">
      <c r="A2" s="2"/>
      <c r="B2" s="2"/>
      <c r="C2" s="7" t="s">
        <v>9</v>
      </c>
      <c r="D2" s="7" t="s">
        <v>10</v>
      </c>
      <c r="E2" s="2" t="s">
        <v>9</v>
      </c>
      <c r="F2" s="2" t="s">
        <v>10</v>
      </c>
      <c r="G2" s="2" t="s">
        <v>9</v>
      </c>
      <c r="H2" s="2" t="s">
        <v>10</v>
      </c>
      <c r="I2" s="8" t="s">
        <v>9</v>
      </c>
      <c r="J2" s="8" t="s">
        <v>10</v>
      </c>
    </row>
    <row r="3" spans="1:10" ht="15">
      <c r="A3" s="2" t="s">
        <v>11</v>
      </c>
      <c r="B3" s="2"/>
      <c r="C3" s="2"/>
      <c r="D3" s="2"/>
      <c r="E3" s="2"/>
      <c r="F3" s="2"/>
      <c r="G3" s="2">
        <v>3000</v>
      </c>
      <c r="H3" s="2"/>
      <c r="I3" s="2"/>
      <c r="J3" s="2"/>
    </row>
    <row r="4" spans="1:10" ht="15">
      <c r="A4" s="2" t="s">
        <v>12</v>
      </c>
      <c r="B4" s="2"/>
      <c r="C4" s="2">
        <v>479836.72</v>
      </c>
      <c r="D4" s="2"/>
      <c r="E4" s="2">
        <v>534914.25</v>
      </c>
      <c r="F4" s="2"/>
      <c r="G4" s="2">
        <v>589177.61</v>
      </c>
      <c r="H4" s="2"/>
      <c r="I4" s="2">
        <v>853349.52</v>
      </c>
      <c r="J4" s="2"/>
    </row>
    <row r="5" spans="1:10" ht="15">
      <c r="A5" s="2" t="s">
        <v>13</v>
      </c>
      <c r="B5" s="2"/>
      <c r="C5" s="2"/>
      <c r="D5" s="2">
        <v>68000</v>
      </c>
      <c r="E5" s="2"/>
      <c r="F5" s="2">
        <v>80000</v>
      </c>
      <c r="G5" s="2"/>
      <c r="H5" s="2">
        <v>71580</v>
      </c>
      <c r="I5" s="2"/>
      <c r="J5" s="2">
        <v>162000</v>
      </c>
    </row>
    <row r="6" spans="1:10" ht="15">
      <c r="A6" s="2" t="s">
        <v>14</v>
      </c>
      <c r="B6" s="2"/>
      <c r="C6" s="2"/>
      <c r="D6" s="2">
        <v>10000</v>
      </c>
      <c r="E6" s="2"/>
      <c r="F6" s="2"/>
      <c r="G6" s="2"/>
      <c r="H6" s="2"/>
      <c r="I6" s="2"/>
      <c r="J6" s="2"/>
    </row>
    <row r="7" spans="1:10" ht="15">
      <c r="A7" s="2" t="s">
        <v>15</v>
      </c>
      <c r="B7" s="2" t="s">
        <v>16</v>
      </c>
      <c r="C7" s="2"/>
      <c r="D7" s="2">
        <v>90208.54</v>
      </c>
      <c r="E7" s="2"/>
      <c r="F7" s="2">
        <v>125601.6</v>
      </c>
      <c r="G7" s="2"/>
      <c r="H7" s="2">
        <v>143165.37</v>
      </c>
      <c r="I7" s="2"/>
      <c r="J7" s="2">
        <v>100446.78</v>
      </c>
    </row>
    <row r="8" spans="1:10" ht="15">
      <c r="A8" s="2" t="s">
        <v>17</v>
      </c>
      <c r="B8" s="2" t="s">
        <v>18</v>
      </c>
      <c r="C8" s="2"/>
      <c r="D8" s="2">
        <v>34156.32</v>
      </c>
      <c r="E8" s="2"/>
      <c r="F8" s="2">
        <v>98407.32</v>
      </c>
      <c r="G8" s="2"/>
      <c r="H8" s="2">
        <v>145000</v>
      </c>
      <c r="I8" s="2"/>
      <c r="J8" s="2">
        <v>345595.56</v>
      </c>
    </row>
    <row r="9" spans="1:10" ht="15">
      <c r="A9" s="2" t="s">
        <v>19</v>
      </c>
      <c r="B9" s="2" t="s">
        <v>20</v>
      </c>
      <c r="C9" s="2"/>
      <c r="D9" s="2">
        <v>135402.76</v>
      </c>
      <c r="E9" s="2"/>
      <c r="F9" s="2">
        <v>138116.29</v>
      </c>
      <c r="G9" s="2"/>
      <c r="H9" s="2">
        <v>123533.12</v>
      </c>
      <c r="I9" s="2"/>
      <c r="J9" s="2">
        <v>110000</v>
      </c>
    </row>
    <row r="10" spans="1:10" ht="15">
      <c r="A10" s="2" t="s">
        <v>21</v>
      </c>
      <c r="B10" s="2" t="s">
        <v>22</v>
      </c>
      <c r="C10" s="2"/>
      <c r="D10" s="2">
        <v>17928.34</v>
      </c>
      <c r="E10" s="2"/>
      <c r="F10" s="2">
        <v>17928.34</v>
      </c>
      <c r="G10" s="2"/>
      <c r="H10" s="2">
        <v>17928.34</v>
      </c>
      <c r="I10" s="2"/>
      <c r="J10" s="2">
        <v>17928.34</v>
      </c>
    </row>
    <row r="11" spans="1:10" ht="15">
      <c r="A11" s="2" t="s">
        <v>23</v>
      </c>
      <c r="B11" s="2" t="s">
        <v>24</v>
      </c>
      <c r="C11" s="2"/>
      <c r="D11" s="2">
        <v>20296</v>
      </c>
      <c r="E11" s="2"/>
      <c r="F11" s="2">
        <v>20296</v>
      </c>
      <c r="G11" s="2"/>
      <c r="H11" s="2">
        <v>40592</v>
      </c>
      <c r="I11" s="2"/>
      <c r="J11" s="2">
        <v>20296</v>
      </c>
    </row>
    <row r="12" spans="1:10" ht="15">
      <c r="A12" s="2" t="s">
        <v>25</v>
      </c>
      <c r="B12" s="2" t="s">
        <v>26</v>
      </c>
      <c r="C12" s="2"/>
      <c r="D12" s="2">
        <v>1600</v>
      </c>
      <c r="E12" s="2"/>
      <c r="F12" s="2">
        <v>1600</v>
      </c>
      <c r="G12" s="2"/>
      <c r="H12" s="2">
        <v>1600</v>
      </c>
      <c r="I12" s="2"/>
      <c r="J12" s="2">
        <v>3200</v>
      </c>
    </row>
    <row r="13" spans="1:10" ht="15">
      <c r="A13" s="2" t="s">
        <v>27</v>
      </c>
      <c r="B13" s="2" t="s">
        <v>28</v>
      </c>
      <c r="C13" s="2"/>
      <c r="D13" s="2">
        <v>9226.5</v>
      </c>
      <c r="E13" s="2"/>
      <c r="F13" s="2"/>
      <c r="G13" s="2"/>
      <c r="H13" s="2"/>
      <c r="I13" s="2"/>
      <c r="J13" s="2">
        <v>7126</v>
      </c>
    </row>
    <row r="14" spans="1:10" ht="15">
      <c r="A14" s="2" t="s">
        <v>29</v>
      </c>
      <c r="B14" s="2" t="s">
        <v>62</v>
      </c>
      <c r="C14" s="2"/>
      <c r="D14" s="2">
        <v>246</v>
      </c>
      <c r="E14" s="2"/>
      <c r="F14" s="2">
        <v>257.08</v>
      </c>
      <c r="G14" s="2"/>
      <c r="H14" s="2">
        <v>286.12</v>
      </c>
      <c r="I14" s="2"/>
      <c r="J14" s="2">
        <v>273.89</v>
      </c>
    </row>
    <row r="15" spans="1:10" ht="15">
      <c r="A15" s="2" t="s">
        <v>35</v>
      </c>
      <c r="B15" s="2" t="s">
        <v>36</v>
      </c>
      <c r="C15" s="2"/>
      <c r="D15" s="2">
        <v>10242</v>
      </c>
      <c r="E15" s="2"/>
      <c r="F15" s="2">
        <v>12513</v>
      </c>
      <c r="G15" s="2"/>
      <c r="H15" s="2">
        <v>9460</v>
      </c>
      <c r="I15" s="2"/>
      <c r="J15" s="2">
        <v>23971</v>
      </c>
    </row>
    <row r="16" spans="1:10" ht="15">
      <c r="A16" s="2" t="s">
        <v>37</v>
      </c>
      <c r="B16" s="2" t="s">
        <v>38</v>
      </c>
      <c r="C16" s="2"/>
      <c r="D16" s="2">
        <v>23731.15</v>
      </c>
      <c r="E16" s="2"/>
      <c r="F16" s="2">
        <v>28834.61</v>
      </c>
      <c r="G16" s="2"/>
      <c r="H16" s="2">
        <v>21617.16</v>
      </c>
      <c r="I16" s="2"/>
      <c r="J16" s="2">
        <v>55323.17</v>
      </c>
    </row>
    <row r="17" spans="1:10" ht="15">
      <c r="A17" s="2" t="s">
        <v>39</v>
      </c>
      <c r="B17" s="2" t="s">
        <v>39</v>
      </c>
      <c r="C17" s="2"/>
      <c r="D17" s="2">
        <v>5427.93</v>
      </c>
      <c r="E17" s="2"/>
      <c r="F17" s="2">
        <v>5561.95</v>
      </c>
      <c r="G17" s="2"/>
      <c r="H17" s="2">
        <v>6442.81</v>
      </c>
      <c r="I17" s="2"/>
      <c r="J17" s="2">
        <v>8766.27</v>
      </c>
    </row>
    <row r="18" spans="1:10" ht="15">
      <c r="A18" s="2" t="s">
        <v>79</v>
      </c>
      <c r="B18" s="2" t="s">
        <v>80</v>
      </c>
      <c r="C18" s="2"/>
      <c r="D18" s="2">
        <v>3626</v>
      </c>
      <c r="E18" s="2"/>
      <c r="F18" s="2"/>
      <c r="G18" s="2"/>
      <c r="H18" s="2"/>
      <c r="I18" s="2"/>
      <c r="J18" s="2"/>
    </row>
    <row r="19" spans="1:10" ht="15">
      <c r="A19" s="2" t="s">
        <v>81</v>
      </c>
      <c r="B19" s="2" t="s">
        <v>82</v>
      </c>
      <c r="C19" s="2"/>
      <c r="D19" s="2">
        <v>5000</v>
      </c>
      <c r="E19" s="2"/>
      <c r="F19" s="2"/>
      <c r="G19" s="2"/>
      <c r="H19" s="2"/>
      <c r="I19" s="2"/>
      <c r="J19" s="2"/>
    </row>
    <row r="20" spans="1:10" ht="15">
      <c r="A20" s="2" t="s">
        <v>83</v>
      </c>
      <c r="B20" s="2" t="s">
        <v>84</v>
      </c>
      <c r="C20" s="2"/>
      <c r="D20" s="2">
        <v>1967.2</v>
      </c>
      <c r="E20" s="2"/>
      <c r="F20" s="2"/>
      <c r="G20" s="2"/>
      <c r="H20" s="2"/>
      <c r="I20" s="2"/>
      <c r="J20" s="2"/>
    </row>
    <row r="21" spans="1:10" ht="15">
      <c r="A21" s="2" t="s">
        <v>85</v>
      </c>
      <c r="B21" s="2" t="s">
        <v>86</v>
      </c>
      <c r="C21" s="2"/>
      <c r="D21" s="2"/>
      <c r="E21" s="2"/>
      <c r="F21" s="2"/>
      <c r="G21" s="2"/>
      <c r="H21" s="2"/>
      <c r="I21" s="2"/>
      <c r="J21" s="2">
        <v>2200</v>
      </c>
    </row>
    <row r="22" spans="1:10" ht="15">
      <c r="A22" s="2" t="s">
        <v>81</v>
      </c>
      <c r="B22" s="2" t="s">
        <v>87</v>
      </c>
      <c r="C22" s="2"/>
      <c r="D22" s="2"/>
      <c r="E22" s="2"/>
      <c r="F22" s="2"/>
      <c r="G22" s="2"/>
      <c r="H22" s="2">
        <v>12000</v>
      </c>
      <c r="I22" s="2"/>
      <c r="J22" s="2"/>
    </row>
    <row r="23" spans="1:10" ht="15">
      <c r="A23" s="2" t="s">
        <v>53</v>
      </c>
      <c r="B23" s="2"/>
      <c r="C23" s="2">
        <f>SUM(C3:C22)</f>
        <v>479836.72</v>
      </c>
      <c r="D23" s="2">
        <f>SUM(D3:D22)</f>
        <v>437058.74000000005</v>
      </c>
      <c r="E23" s="2">
        <f>E3+E4+E19</f>
        <v>534914.25</v>
      </c>
      <c r="F23" s="2">
        <f>F5+F7+F8+F9+F10+F11+F12+F14+F15+F16+F17</f>
        <v>529116.1900000001</v>
      </c>
      <c r="G23" s="2">
        <f>SUM(G3:G22)</f>
        <v>592177.61</v>
      </c>
      <c r="H23" s="2">
        <f>SUM(H3:H22)</f>
        <v>593204.9200000002</v>
      </c>
      <c r="I23" s="2">
        <f>SUM(I3:I22)</f>
        <v>853349.52</v>
      </c>
      <c r="J23" s="2">
        <f>SUM(J3:J22)</f>
        <v>857127.0100000001</v>
      </c>
    </row>
    <row r="26" spans="1:7" ht="15">
      <c r="A26" t="s">
        <v>88</v>
      </c>
      <c r="B26">
        <f>Лист2!F38+C23-D23</f>
        <v>94233.28999999998</v>
      </c>
      <c r="D26" t="s">
        <v>89</v>
      </c>
      <c r="G26">
        <f>B27+G23-H23</f>
        <v>99004.0399999998</v>
      </c>
    </row>
    <row r="27" spans="1:7" ht="15">
      <c r="A27" t="s">
        <v>90</v>
      </c>
      <c r="B27">
        <f>B26+E23-F23</f>
        <v>100031.34999999998</v>
      </c>
      <c r="D27" t="s">
        <v>91</v>
      </c>
      <c r="G27">
        <f>G26+I23-J23</f>
        <v>95226.5499999997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D20" sqref="D20"/>
    </sheetView>
  </sheetViews>
  <sheetFormatPr defaultColWidth="8.00390625" defaultRowHeight="15"/>
  <cols>
    <col min="1" max="1" width="54.57421875" style="10" customWidth="1"/>
    <col min="2" max="2" width="20.140625" style="11" customWidth="1"/>
    <col min="3" max="3" width="11.7109375" style="10" customWidth="1"/>
    <col min="4" max="4" width="10.8515625" style="10" customWidth="1"/>
    <col min="5" max="5" width="10.7109375" style="10" customWidth="1"/>
    <col min="6" max="7" width="12.28125" style="10" customWidth="1"/>
    <col min="8" max="9" width="11.421875" style="10" customWidth="1"/>
    <col min="10" max="10" width="13.7109375" style="10" customWidth="1"/>
    <col min="11" max="16384" width="8.57421875" style="10" customWidth="1"/>
  </cols>
  <sheetData>
    <row r="2" spans="1:10" ht="15">
      <c r="A2" s="12" t="s">
        <v>92</v>
      </c>
      <c r="B2" s="13"/>
      <c r="C2" s="12"/>
      <c r="D2" s="12"/>
      <c r="E2" s="14"/>
      <c r="F2" s="12"/>
      <c r="G2" s="14"/>
      <c r="H2" s="12"/>
      <c r="I2" s="14"/>
      <c r="J2" s="12"/>
    </row>
    <row r="3" spans="1:10" ht="15">
      <c r="A3" s="12"/>
      <c r="B3" s="15"/>
      <c r="C3" s="12"/>
      <c r="D3" s="12"/>
      <c r="E3" s="12"/>
      <c r="F3" s="12"/>
      <c r="G3" s="12"/>
      <c r="H3" s="12"/>
      <c r="I3" s="16"/>
      <c r="J3" s="16"/>
    </row>
    <row r="4" spans="1:10" ht="15">
      <c r="A4" s="12"/>
      <c r="B4" s="15"/>
      <c r="C4" s="12"/>
      <c r="D4" s="12"/>
      <c r="E4" s="12"/>
      <c r="F4" s="12"/>
      <c r="G4" s="12"/>
      <c r="H4" s="12"/>
      <c r="I4" s="12"/>
      <c r="J4" s="12"/>
    </row>
    <row r="5" spans="1:10" ht="15">
      <c r="A5" s="12" t="s">
        <v>93</v>
      </c>
      <c r="B5" s="17">
        <f>Лист1!B4</f>
        <v>76198.43</v>
      </c>
      <c r="C5" s="12"/>
      <c r="D5" s="12"/>
      <c r="E5" s="12"/>
      <c r="F5" s="12"/>
      <c r="G5" s="12"/>
      <c r="H5" s="12"/>
      <c r="I5" s="12"/>
      <c r="J5" s="12"/>
    </row>
    <row r="6" spans="1:10" ht="15">
      <c r="A6" s="18"/>
      <c r="B6" s="15" t="s">
        <v>94</v>
      </c>
      <c r="C6" s="12"/>
      <c r="D6" s="12"/>
      <c r="E6" s="12"/>
      <c r="F6" s="12"/>
      <c r="G6" s="12"/>
      <c r="H6" s="12"/>
      <c r="I6" s="12"/>
      <c r="J6" s="12"/>
    </row>
    <row r="7" spans="1:10" ht="15">
      <c r="A7" s="12" t="s">
        <v>95</v>
      </c>
      <c r="B7" s="17">
        <v>7252286.26</v>
      </c>
      <c r="C7" s="12"/>
      <c r="D7" s="12"/>
      <c r="E7" s="12"/>
      <c r="F7" s="12"/>
      <c r="G7" s="12"/>
      <c r="H7" s="12"/>
      <c r="I7" s="12"/>
      <c r="J7" s="12"/>
    </row>
    <row r="8" spans="1:10" ht="15">
      <c r="A8" s="19"/>
      <c r="B8" s="15" t="s">
        <v>96</v>
      </c>
      <c r="C8" s="12"/>
      <c r="D8" s="12"/>
      <c r="E8" s="12"/>
      <c r="F8" s="12"/>
      <c r="G8" s="12"/>
      <c r="H8" s="12"/>
      <c r="I8" s="12"/>
      <c r="J8" s="12"/>
    </row>
    <row r="9" spans="1:10" ht="15">
      <c r="A9" s="20" t="s">
        <v>97</v>
      </c>
      <c r="B9" s="21">
        <f>Лист1!F9+Лист1!H9+Лист1!J9+Лист2!D9+Лист2!H9+Лист2!J9+Лист3!D5+Лист3!F5+Лист3!H5+Лист3!J5</f>
        <v>888580</v>
      </c>
      <c r="C9" s="12"/>
      <c r="D9" s="12"/>
      <c r="E9" s="12"/>
      <c r="F9" s="12"/>
      <c r="G9" s="12"/>
      <c r="H9" s="12"/>
      <c r="I9" s="12"/>
      <c r="J9" s="12"/>
    </row>
    <row r="10" spans="1:10" ht="15">
      <c r="A10" s="20" t="s">
        <v>98</v>
      </c>
      <c r="B10" s="21">
        <f>Лист1!J10+Лист2!F10+Лист3!D6</f>
        <v>35000</v>
      </c>
      <c r="C10" s="12"/>
      <c r="D10" s="12"/>
      <c r="E10" s="12"/>
      <c r="F10" s="12"/>
      <c r="G10" s="12"/>
      <c r="H10" s="12"/>
      <c r="I10" s="12"/>
      <c r="J10" s="12"/>
    </row>
    <row r="11" spans="1:10" ht="15">
      <c r="A11" s="22" t="s">
        <v>99</v>
      </c>
      <c r="B11" s="21"/>
      <c r="C11" s="12"/>
      <c r="D11" s="12"/>
      <c r="E11" s="12"/>
      <c r="F11" s="12"/>
      <c r="G11" s="12"/>
      <c r="H11" s="12"/>
      <c r="I11" s="12"/>
      <c r="J11" s="12"/>
    </row>
    <row r="12" spans="1:10" ht="15">
      <c r="A12" s="23" t="s">
        <v>15</v>
      </c>
      <c r="B12" s="21">
        <v>1086055.2</v>
      </c>
      <c r="C12" s="12"/>
      <c r="D12" s="12"/>
      <c r="E12" s="12"/>
      <c r="F12" s="12"/>
      <c r="G12" s="12"/>
      <c r="H12" s="12"/>
      <c r="I12" s="12"/>
      <c r="J12" s="12"/>
    </row>
    <row r="13" spans="1:10" ht="15">
      <c r="A13" s="23" t="s">
        <v>100</v>
      </c>
      <c r="B13" s="21">
        <f>Лист1!D13+Лист1!F13+Лист1!H13+Лист1!J13+Лист2!D13+Лист2!F13+Лист2!H13+Лист2!J13+Лист3!D9+Лист3!F9+Лист3!H9+Лист3!J9</f>
        <v>1285276.9100000001</v>
      </c>
      <c r="C13" s="12"/>
      <c r="D13" s="12"/>
      <c r="E13" s="12"/>
      <c r="F13" s="12"/>
      <c r="G13" s="12"/>
      <c r="H13" s="12"/>
      <c r="I13" s="12"/>
      <c r="J13" s="12"/>
    </row>
    <row r="14" spans="1:10" ht="15">
      <c r="A14" s="23" t="s">
        <v>101</v>
      </c>
      <c r="B14" s="21">
        <f>Лист1!D12+Лист1!F12+Лист1!H12+Лист1!J12+Лист2!D12+Лист2!F12+Лист2!H12+Лист2!J12+Лист3!D8+Лист3!F8+Лист3!H8+Лист3!J8</f>
        <v>2781510.44</v>
      </c>
      <c r="C14" s="12"/>
      <c r="D14" s="12"/>
      <c r="E14" s="12"/>
      <c r="F14" s="12"/>
      <c r="G14" s="12"/>
      <c r="H14" s="12"/>
      <c r="I14" s="12"/>
      <c r="J14" s="12"/>
    </row>
    <row r="15" spans="1:10" ht="15">
      <c r="A15" s="20" t="s">
        <v>102</v>
      </c>
      <c r="B15" s="21">
        <f>Лист1!D15+Лист1!F15+Лист1!H15+Лист2!D15+Лист2!H15+Лист2!J15+Лист3!D11+Лист3!F11+Лист3!H11+Лист3!J11</f>
        <v>243552</v>
      </c>
      <c r="C15" s="12"/>
      <c r="D15" s="12"/>
      <c r="E15" s="12"/>
      <c r="F15" s="12"/>
      <c r="G15" s="12"/>
      <c r="H15" s="12"/>
      <c r="I15" s="12"/>
      <c r="J15" s="12"/>
    </row>
    <row r="16" spans="1:10" ht="15">
      <c r="A16" s="23" t="s">
        <v>103</v>
      </c>
      <c r="B16" s="21">
        <f>Лист1!D14+Лист1!F14+Лист1!H14+Лист1!J14+Лист2!D14+Лист2!F14+Лист2!H14+Лист2!J14+Лист3!D10+Лист3!F10+Лист3!H10+Лист3!J10</f>
        <v>215140.08</v>
      </c>
      <c r="C16" s="12"/>
      <c r="D16" s="12"/>
      <c r="E16" s="12"/>
      <c r="F16" s="12"/>
      <c r="G16" s="12"/>
      <c r="H16" s="12"/>
      <c r="I16" s="12"/>
      <c r="J16" s="12"/>
    </row>
    <row r="17" spans="1:10" ht="15">
      <c r="A17" s="23" t="s">
        <v>104</v>
      </c>
      <c r="B17" s="21">
        <f>Лист1!H17+Лист1!J17+Лист2!F17+Лист3!D13+Лист3!J13</f>
        <v>35354</v>
      </c>
      <c r="C17" s="12"/>
      <c r="D17" s="12"/>
      <c r="E17" s="12"/>
      <c r="F17" s="12"/>
      <c r="G17" s="12"/>
      <c r="H17" s="12"/>
      <c r="I17" s="12"/>
      <c r="J17" s="12"/>
    </row>
    <row r="18" spans="1:10" ht="15">
      <c r="A18" s="23" t="s">
        <v>105</v>
      </c>
      <c r="B18" s="21">
        <f>Лист1!F16+Лист1!H16+Лист2!D16+Лист2!F16+Лист2!H16+Лист2!J16+Лист3!D12+Лист3!F12+Лист3!H12+Лист3!J12</f>
        <v>19200</v>
      </c>
      <c r="C18" s="12"/>
      <c r="D18" s="12"/>
      <c r="E18" s="12"/>
      <c r="F18" s="12"/>
      <c r="G18" s="12"/>
      <c r="H18" s="12"/>
      <c r="I18" s="12"/>
      <c r="J18" s="12"/>
    </row>
    <row r="19" spans="1:10" ht="15">
      <c r="A19" s="23" t="s">
        <v>106</v>
      </c>
      <c r="B19" s="21">
        <f>Лист1!D18+Лист1!F18+Лист1!H18+Лист1!J18+Лист2!D18+Лист2!F18+Лист2!H18+Лист2!J18+Лист3!D14+Лист3!F14+Лист3!H14+Лист3!J14</f>
        <v>3215.29</v>
      </c>
      <c r="C19" s="12"/>
      <c r="D19" s="12"/>
      <c r="E19" s="12"/>
      <c r="F19" s="12"/>
      <c r="G19" s="12"/>
      <c r="H19" s="12"/>
      <c r="I19" s="12"/>
      <c r="J19" s="12"/>
    </row>
    <row r="20" spans="1:10" ht="15">
      <c r="A20" s="23" t="s">
        <v>35</v>
      </c>
      <c r="B20" s="21">
        <f>Лист1!F21+Лист1!H21+Лист1!J21+Лист2!F21+Лист2!H21+Лист2!J21+Лист3!D15+Лист3!F15+Лист3!H15+Лист3!J15</f>
        <v>128387</v>
      </c>
      <c r="C20" s="12"/>
      <c r="D20" s="12"/>
      <c r="E20" s="12"/>
      <c r="F20" s="12"/>
      <c r="G20" s="12"/>
      <c r="H20" s="12"/>
      <c r="I20" s="12"/>
      <c r="J20" s="12"/>
    </row>
    <row r="21" spans="1:10" ht="15">
      <c r="A21" s="23" t="s">
        <v>38</v>
      </c>
      <c r="B21" s="21">
        <f>Лист1!F22+Лист1!H22+Лист1!J22+Лист2!D22+Лист2!F22+Лист2!H22+Лист2!J22+Лист3!D16+Лист3!F16+Лист3!H16+Лист3!J16</f>
        <v>298462.86</v>
      </c>
      <c r="C21" s="12"/>
      <c r="D21" s="12"/>
      <c r="E21" s="12"/>
      <c r="F21" s="12"/>
      <c r="G21" s="12"/>
      <c r="H21" s="12"/>
      <c r="I21" s="12"/>
      <c r="J21" s="12"/>
    </row>
    <row r="22" spans="1:10" ht="15">
      <c r="A22" s="23" t="s">
        <v>39</v>
      </c>
      <c r="B22" s="21">
        <f>Лист1!D23+Лист1!F23+Лист1!H23+Лист1!J23+Лист2!D23+Лист2!F23+Лист2!H23+Лист2!J23+Лист3!D17+Лист3!F17+Лист3!H17+Лист3!J17</f>
        <v>77639.16</v>
      </c>
      <c r="C22" s="12"/>
      <c r="D22" s="12"/>
      <c r="E22" s="12"/>
      <c r="F22" s="12"/>
      <c r="G22" s="12"/>
      <c r="H22" s="12"/>
      <c r="I22" s="12"/>
      <c r="J22" s="12"/>
    </row>
    <row r="23" spans="1:10" ht="15">
      <c r="A23" s="22" t="s">
        <v>107</v>
      </c>
      <c r="B23" s="21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23" t="s">
        <v>108</v>
      </c>
      <c r="B24" s="21">
        <v>6600</v>
      </c>
      <c r="C24" s="12"/>
      <c r="D24" s="12"/>
      <c r="E24" s="12"/>
      <c r="F24" s="12"/>
      <c r="G24" s="12"/>
      <c r="H24" s="12"/>
      <c r="I24" s="12"/>
      <c r="J24" s="12"/>
    </row>
    <row r="25" spans="1:10" ht="15">
      <c r="A25" s="23" t="s">
        <v>109</v>
      </c>
      <c r="B25" s="21">
        <v>1900</v>
      </c>
      <c r="C25" s="12"/>
      <c r="D25" s="12"/>
      <c r="E25" s="12"/>
      <c r="F25" s="12"/>
      <c r="G25" s="12"/>
      <c r="H25" s="12"/>
      <c r="I25" s="12"/>
      <c r="J25" s="12"/>
    </row>
    <row r="26" spans="1:10" ht="15">
      <c r="A26" s="23" t="s">
        <v>110</v>
      </c>
      <c r="B26" s="24">
        <v>6960</v>
      </c>
      <c r="C26" s="12"/>
      <c r="D26" s="12"/>
      <c r="E26" s="12"/>
      <c r="F26" s="12"/>
      <c r="G26" s="12"/>
      <c r="H26" s="12"/>
      <c r="I26" s="12"/>
      <c r="J26" s="12"/>
    </row>
    <row r="27" spans="1:10" ht="15">
      <c r="A27" s="23" t="s">
        <v>111</v>
      </c>
      <c r="B27" s="24">
        <v>30150</v>
      </c>
      <c r="C27" s="12"/>
      <c r="D27" s="12"/>
      <c r="E27" s="12"/>
      <c r="F27" s="12"/>
      <c r="G27" s="12"/>
      <c r="H27" s="12"/>
      <c r="I27" s="12"/>
      <c r="J27" s="12"/>
    </row>
    <row r="28" spans="1:10" ht="15">
      <c r="A28" s="23" t="s">
        <v>112</v>
      </c>
      <c r="B28" s="24">
        <v>1967.2</v>
      </c>
      <c r="C28" s="12"/>
      <c r="D28" s="12"/>
      <c r="E28" s="12"/>
      <c r="F28" s="12"/>
      <c r="G28" s="12"/>
      <c r="H28" s="12"/>
      <c r="I28" s="12"/>
      <c r="J28" s="12"/>
    </row>
    <row r="29" spans="1:10" ht="15">
      <c r="A29" s="23" t="s">
        <v>113</v>
      </c>
      <c r="B29" s="24">
        <v>4210</v>
      </c>
      <c r="C29" s="12"/>
      <c r="D29" s="12"/>
      <c r="E29" s="12"/>
      <c r="F29" s="12"/>
      <c r="G29" s="12"/>
      <c r="H29" s="12"/>
      <c r="I29" s="12"/>
      <c r="J29" s="12"/>
    </row>
    <row r="30" spans="1:10" ht="15">
      <c r="A30" s="23" t="s">
        <v>114</v>
      </c>
      <c r="B30" s="24">
        <v>6600</v>
      </c>
      <c r="C30" s="12"/>
      <c r="D30" s="12"/>
      <c r="E30" s="12"/>
      <c r="F30" s="12"/>
      <c r="G30" s="12"/>
      <c r="H30" s="12"/>
      <c r="I30" s="12"/>
      <c r="J30" s="12"/>
    </row>
    <row r="31" spans="1:2" ht="15">
      <c r="A31" s="23" t="s">
        <v>115</v>
      </c>
      <c r="B31" s="24">
        <v>4000</v>
      </c>
    </row>
    <row r="32" spans="1:2" ht="15">
      <c r="A32" s="23" t="s">
        <v>116</v>
      </c>
      <c r="B32" s="24">
        <v>10000</v>
      </c>
    </row>
    <row r="33" spans="1:2" ht="15">
      <c r="A33" s="23" t="s">
        <v>117</v>
      </c>
      <c r="B33" s="24">
        <v>30802</v>
      </c>
    </row>
    <row r="34" spans="1:2" ht="15">
      <c r="A34" s="23" t="s">
        <v>118</v>
      </c>
      <c r="B34" s="24">
        <v>2970</v>
      </c>
    </row>
    <row r="35" spans="1:2" ht="15">
      <c r="A35" s="23" t="s">
        <v>119</v>
      </c>
      <c r="B35" s="24">
        <v>3626</v>
      </c>
    </row>
    <row r="36" spans="1:2" ht="15">
      <c r="A36" s="23" t="s">
        <v>120</v>
      </c>
      <c r="B36" s="24">
        <v>3700</v>
      </c>
    </row>
    <row r="37" spans="1:2" ht="15">
      <c r="A37" s="23" t="s">
        <v>121</v>
      </c>
      <c r="B37" s="24">
        <v>5000</v>
      </c>
    </row>
    <row r="38" spans="1:2" ht="15">
      <c r="A38" s="23" t="s">
        <v>122</v>
      </c>
      <c r="B38" s="24">
        <v>4200</v>
      </c>
    </row>
    <row r="39" spans="1:2" ht="15">
      <c r="A39" s="23" t="s">
        <v>123</v>
      </c>
      <c r="B39" s="24">
        <v>1200</v>
      </c>
    </row>
    <row r="40" spans="1:2" ht="15">
      <c r="A40" s="23" t="s">
        <v>124</v>
      </c>
      <c r="B40" s="24">
        <v>12000</v>
      </c>
    </row>
    <row r="41" spans="1:6" ht="15">
      <c r="A41" s="20"/>
      <c r="B41" s="21">
        <f>B9+B10+B12+B13+B14+B15+B16+B17+B18+B19+B20+B21+B22+B24+B25+B26+B27+B28+B29+B30+B31+B32+B33+B34+B35+B36+B37+B38+B39+B40</f>
        <v>7233258.1400000015</v>
      </c>
      <c r="F41" s="10">
        <f>Лист1!N30+Лист2!N29+Лист3!N23</f>
        <v>0</v>
      </c>
    </row>
    <row r="43" spans="1:2" ht="15">
      <c r="A43" s="16" t="s">
        <v>125</v>
      </c>
      <c r="B43" s="25">
        <f>B5+B7-B41</f>
        <v>95226.54999999795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/>
  <cp:lastPrinted>2017-03-15T16:40:16Z</cp:lastPrinted>
  <dcterms:created xsi:type="dcterms:W3CDTF">2015-10-20T16:44:23Z</dcterms:created>
  <dcterms:modified xsi:type="dcterms:W3CDTF">2018-01-19T13:24:37Z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